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<sst xmlns="http://schemas.openxmlformats.org/spreadsheetml/2006/main" count="298" uniqueCount="208">
  <si>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</si>
  <si>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</si>
  <si>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</si>
  <si>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</si>
  <si>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</si>
  <si>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</si>
  <si>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</si>
  <si>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</si>
  <si>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</si>
  <si>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</si>
  <si>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</si>
  <si>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</si>
  <si>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</si>
  <si>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</si>
  <si>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</si>
  <si>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</si>
  <si>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</si>
  <si>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</si>
  <si>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</si>
  <si>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</si>
  <si>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</si>
  <si>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</si>
  <si>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</si>
  <si>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</si>
  <si>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</si>
  <si>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</si>
  <si>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</si>
  <si>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</si>
  <si>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</si>
  <si>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</si>
  <si>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</si>
  <si>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</si>
  <si>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</si>
  <si>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</si>
  <si>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</si>
  <si>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</si>
  <si>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</si>
  <si>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</si>
  <si>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</si>
  <si>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</si>
  <si>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</si>
  <si>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</si>
  <si>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</si>
  <si>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</si>
  <si>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</si>
  <si>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</si>
  <si>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</si>
  <si>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</si>
  <si>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</si>
  <si>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</si>
  <si>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</si>
  <si>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</si>
  <si>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</si>
  <si>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</si>
  <si>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</si>
  <si>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</si>
  <si>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</si>
  <si>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</si>
  <si>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</si>
  <si>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</si>
  <si>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</si>
  <si>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</si>
  <si>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</si>
  <si>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</si>
  <si>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</si>
  <si>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</si>
  <si>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</si>
  <si>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</si>
  <si>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</si>
  <si>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</si>
  <si>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</si>
  <si>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</si>
  <si>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</si>
  <si>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</si>
  <si>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</si>
  <si>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</si>
  <si>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</si>
  <si>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</si>
  <si>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</si>
  <si>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</si>
  <si>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</si>
  <si>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</si>
  <si>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</si>
  <si>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</si>
  <si>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</si>
  <si>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</si>
  <si>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</si>
  <si>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</si>
  <si>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</si>
  <si>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</si>
  <si>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</si>
  <si>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</si>
  <si>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</si>
  <si>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</si>
  <si>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</si>
  <si>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</si>
  <si>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</si>
  <si>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</si>
  <si>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</si>
  <si>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</si>
  <si>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</si>
  <si>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</si>
  <si>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</si>
  <si>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</si>
  <si>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</si>
  <si>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</si>
  <si>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</si>
  <si>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</si>
  <si>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</si>
  <si>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</si>
  <si>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</si>
  <si>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</si>
  <si>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</si>
  <si>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0218340</t>
  </si>
  <si>
    <t>8340</t>
  </si>
  <si>
    <t>0540</t>
  </si>
  <si>
    <t>Природоохоронні заходи за рахунок цільових фондів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</si>
  <si>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</si>
  <si>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</si>
  <si>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</si>
  <si>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</si>
  <si>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</si>
  <si>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</si>
  <si>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</si>
  <si>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</si>
  <si>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</si>
  <si>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</si>
  <si>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</si>
  <si>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</si>
  <si>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</si>
  <si>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</si>
  <si>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</si>
  <si>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</si>
  <si>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</si>
  <si>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</si>
  <si>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</si>
  <si>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</si>
  <si>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</si>
  <si>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</si>
  <si>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 xml:space="preserve">до рішення тридцять другої сесії 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</si>
  <si>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</si>
  <si>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</si>
  <si>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</si>
  <si>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</si>
  <si>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</si>
  <si>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</si>
  <si>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</si>
  <si>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</si>
  <si>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</si>
  <si>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</si>
  <si>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</si>
  <si>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</si>
  <si>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</si>
  <si>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</si>
  <si>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</si>
  <si>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</si>
  <si>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</si>
  <si>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</si>
  <si>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</si>
  <si>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</si>
  <si>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</si>
  <si>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</si>
  <si>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</si>
  <si>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</si>
  <si>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</si>
  <si>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</si>
  <si>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</si>
  <si>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</si>
  <si>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</si>
  <si>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</si>
  <si>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</si>
  <si>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</si>
  <si>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</si>
  <si>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33/1642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</si>
  <si>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</si>
  <si>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</si>
  <si>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Рішення 33-ї сесії Нетішинської міської ради від 10.02.2023 року № 33/1640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</si>
  <si>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</si>
  <si>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</si>
  <si>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</si>
  <si>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</si>
  <si>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</si>
  <si>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</si>
  <si>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</si>
  <si>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</si>
  <si>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</si>
  <si>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Рішення 34-ї сесії Нетішинської міської ради від 07.04.2023 № 34/1686</t>
  </si>
  <si>
    <t>Рішення 34-ї сесії Нетішинської міської ради від 07.04.2023 № 34/1699</t>
  </si>
  <si>
    <t>Рішення 34-ї сесії Нетішинської міської ради від 07.04.2023 № 34/1718</t>
  </si>
  <si>
    <t>Рішення 30-ї сесії Нетішинської міської ради від 04.11.2022 року № 30/1535</t>
  </si>
  <si>
    <t>Комплексна програма 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</si>
  <si>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33-ї сесії Нетішинської міської ради від 10.02.2023 року № 33/1643 зі змінами</t>
  </si>
  <si>
    <t>Рішення 33-ї сесії Нетішинської міської ради від 10.02.2023 року № 33/1640 зі змінами</t>
  </si>
  <si>
    <t>Рішення 3-ї сесії Нетішинсько міської ради від 11.12.2020 року № 3/35 зі змінами</t>
  </si>
  <si>
    <t>Рішення 34-ї сесії Нетішинської міської ради від 07.04.2023 № 34/1699 зі змінами</t>
  </si>
  <si>
    <t>0218312</t>
  </si>
  <si>
    <t>Утилізація відходів</t>
  </si>
  <si>
    <t>0512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</si>
  <si>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</si>
  <si>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</si>
  <si>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</si>
  <si>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</si>
  <si>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</si>
  <si>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(у редакції рішення тридцять восьмої сесії</t>
  </si>
  <si>
    <t>14.07.2023 № 38/1884)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</si>
  <si>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</si>
  <si>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</si>
  <si>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0216017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</si>
</sst>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/>
    </xf>
    <xf numFmtId="4" fontId="15" fillId="0" borderId="10" xfId="0" applyNumberFormat="1" applyFont="1" applyBorder="1" applyAlignment="1" quotePrefix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7"/>
  <sheetViews>
    <sheetView tabSelected="1" zoomScale="85" zoomScaleNormal="85" zoomScaleSheetLayoutView="100" zoomScalePageLayoutView="0" workbookViewId="0" topLeftCell="A70">
      <selection activeCell="J77" sqref="J7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78</v>
      </c>
      <c r="H1" s="21"/>
      <c r="I1" s="21"/>
      <c r="J1" s="21"/>
    </row>
    <row r="2" spans="6:14" ht="18.75" customHeight="1">
      <c r="F2" s="16"/>
      <c r="G2" s="95" t="s">
        <v>139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88</v>
      </c>
      <c r="H3" s="97"/>
      <c r="I3" s="97"/>
      <c r="J3" s="97"/>
      <c r="K3" s="130"/>
      <c r="L3" s="131"/>
      <c r="M3" s="131"/>
      <c r="N3" s="131"/>
    </row>
    <row r="4" spans="6:14" ht="18.75">
      <c r="F4" s="16"/>
      <c r="G4" s="118" t="s">
        <v>140</v>
      </c>
      <c r="H4" s="119"/>
      <c r="I4" s="119"/>
      <c r="J4" s="119"/>
      <c r="K4" s="96"/>
      <c r="L4" s="98"/>
      <c r="M4" s="98"/>
      <c r="N4" s="98"/>
    </row>
    <row r="5" spans="6:14" ht="18.75">
      <c r="F5" s="16"/>
      <c r="G5" s="95" t="s">
        <v>141</v>
      </c>
      <c r="H5" s="97"/>
      <c r="I5" s="97"/>
      <c r="J5" s="97"/>
      <c r="K5" s="130"/>
      <c r="L5" s="131"/>
      <c r="M5" s="131"/>
      <c r="N5" s="131"/>
    </row>
    <row r="6" spans="6:14" ht="18.75">
      <c r="F6" s="16"/>
      <c r="G6" s="95" t="s">
        <v>203</v>
      </c>
      <c r="H6" s="97"/>
      <c r="I6" s="97"/>
      <c r="J6" s="97"/>
      <c r="K6" s="130"/>
      <c r="L6" s="131"/>
      <c r="M6" s="131"/>
      <c r="N6" s="131"/>
    </row>
    <row r="7" spans="6:14" ht="18.75">
      <c r="F7" s="16"/>
      <c r="G7" s="118" t="s">
        <v>142</v>
      </c>
      <c r="H7" s="119"/>
      <c r="I7" s="119"/>
      <c r="J7" s="119"/>
      <c r="K7" s="96"/>
      <c r="L7" s="98"/>
      <c r="M7" s="98"/>
      <c r="N7" s="98"/>
    </row>
    <row r="8" spans="6:14" ht="18.75">
      <c r="F8" s="16"/>
      <c r="G8" s="118" t="s">
        <v>143</v>
      </c>
      <c r="H8" s="119"/>
      <c r="I8" s="119"/>
      <c r="J8" s="119"/>
      <c r="K8" s="96"/>
      <c r="L8" s="98"/>
      <c r="M8" s="98"/>
      <c r="N8" s="98"/>
    </row>
    <row r="9" spans="1:14" ht="18.75">
      <c r="A9" s="99"/>
      <c r="B9" s="99"/>
      <c r="C9" s="99"/>
      <c r="D9" s="99"/>
      <c r="E9" s="99"/>
      <c r="F9" s="99"/>
      <c r="G9" s="118" t="s">
        <v>144</v>
      </c>
      <c r="H9" s="119"/>
      <c r="I9" s="119"/>
      <c r="J9" s="119"/>
      <c r="K9" s="96"/>
      <c r="L9" s="98"/>
      <c r="M9" s="98"/>
      <c r="N9" s="98"/>
    </row>
    <row r="10" spans="1:14" ht="18.75">
      <c r="A10" s="94"/>
      <c r="B10" s="94"/>
      <c r="C10" s="94"/>
      <c r="D10" s="94"/>
      <c r="E10" s="94"/>
      <c r="F10" s="94"/>
      <c r="G10" s="95" t="s">
        <v>204</v>
      </c>
      <c r="H10" s="94"/>
      <c r="I10" s="94"/>
      <c r="J10" s="94"/>
      <c r="K10" s="96"/>
      <c r="L10" s="98"/>
      <c r="M10" s="98"/>
      <c r="N10" s="98"/>
    </row>
    <row r="11" spans="1:14" ht="18.75">
      <c r="A11" s="94"/>
      <c r="B11" s="94"/>
      <c r="C11" s="94"/>
      <c r="D11" s="94"/>
      <c r="E11" s="94"/>
      <c r="F11" s="94"/>
      <c r="G11" s="95"/>
      <c r="H11" s="94"/>
      <c r="I11" s="94"/>
      <c r="J11" s="94"/>
      <c r="K11" s="96"/>
      <c r="L11" s="98"/>
      <c r="M11" s="98"/>
      <c r="N11" s="98"/>
    </row>
    <row r="12" spans="1:14" ht="18" customHeight="1">
      <c r="A12" s="123" t="s">
        <v>105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95"/>
      <c r="L12" s="98"/>
      <c r="M12" s="98"/>
      <c r="N12" s="98"/>
    </row>
    <row r="13" spans="1:14" ht="18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95"/>
      <c r="L13" s="98"/>
      <c r="M13" s="98"/>
      <c r="N13" s="98"/>
    </row>
    <row r="14" spans="1:10" ht="18.75">
      <c r="A14" s="128">
        <v>2254600000</v>
      </c>
      <c r="B14" s="128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29" t="s">
        <v>79</v>
      </c>
      <c r="B15" s="129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24" t="s">
        <v>80</v>
      </c>
      <c r="B16" s="124" t="s">
        <v>81</v>
      </c>
      <c r="C16" s="124" t="s">
        <v>51</v>
      </c>
      <c r="D16" s="124" t="s">
        <v>82</v>
      </c>
      <c r="E16" s="126" t="s">
        <v>52</v>
      </c>
      <c r="F16" s="126" t="s">
        <v>53</v>
      </c>
      <c r="G16" s="126" t="s">
        <v>54</v>
      </c>
      <c r="H16" s="120" t="s">
        <v>0</v>
      </c>
      <c r="I16" s="122" t="s">
        <v>55</v>
      </c>
      <c r="J16" s="122"/>
    </row>
    <row r="17" spans="1:10" ht="139.5" customHeight="1">
      <c r="A17" s="125"/>
      <c r="B17" s="125"/>
      <c r="C17" s="125"/>
      <c r="D17" s="125"/>
      <c r="E17" s="127"/>
      <c r="F17" s="127"/>
      <c r="G17" s="127"/>
      <c r="H17" s="121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51" customHeight="1">
      <c r="A19" s="38" t="s">
        <v>27</v>
      </c>
      <c r="B19" s="39"/>
      <c r="C19" s="39"/>
      <c r="D19" s="37" t="s">
        <v>205</v>
      </c>
      <c r="E19" s="36"/>
      <c r="F19" s="36"/>
      <c r="G19" s="40">
        <f>G20</f>
        <v>148791823</v>
      </c>
      <c r="H19" s="40">
        <f>H20</f>
        <v>116701570</v>
      </c>
      <c r="I19" s="40">
        <f>I20</f>
        <v>32090253</v>
      </c>
      <c r="J19" s="40">
        <f>J20</f>
        <v>31449667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52.5" customHeight="1">
      <c r="A20" s="41" t="s">
        <v>28</v>
      </c>
      <c r="B20" s="42"/>
      <c r="C20" s="42"/>
      <c r="D20" s="43" t="s">
        <v>206</v>
      </c>
      <c r="E20" s="44"/>
      <c r="F20" s="44"/>
      <c r="G20" s="45">
        <v>148791823</v>
      </c>
      <c r="H20" s="45">
        <v>116701570</v>
      </c>
      <c r="I20" s="45">
        <v>32090253</v>
      </c>
      <c r="J20" s="45">
        <v>31449667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8" t="s">
        <v>31</v>
      </c>
      <c r="E21" s="47" t="s">
        <v>130</v>
      </c>
      <c r="F21" s="47" t="s">
        <v>104</v>
      </c>
      <c r="G21" s="48">
        <f aca="true" t="shared" si="0" ref="G21:G49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131</v>
      </c>
      <c r="F22" s="47" t="s">
        <v>186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160</v>
      </c>
      <c r="F23" s="47" t="s">
        <v>101</v>
      </c>
      <c r="G23" s="48">
        <f t="shared" si="0"/>
        <v>16319249</v>
      </c>
      <c r="H23" s="48">
        <f>7209341+2530400+1281000+3298508</f>
        <v>14319249</v>
      </c>
      <c r="I23" s="48">
        <v>2000000</v>
      </c>
      <c r="J23" s="45">
        <v>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74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91</v>
      </c>
      <c r="F24" s="47" t="s">
        <v>101</v>
      </c>
      <c r="G24" s="48">
        <f t="shared" si="0"/>
        <v>1992534</v>
      </c>
      <c r="H24" s="48">
        <v>1992534</v>
      </c>
      <c r="I24" s="48">
        <v>0</v>
      </c>
      <c r="J24" s="45"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90</v>
      </c>
      <c r="F25" s="47" t="s">
        <v>102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34</v>
      </c>
      <c r="B26" s="42" t="s">
        <v>36</v>
      </c>
      <c r="C26" s="42" t="s">
        <v>7</v>
      </c>
      <c r="D26" s="88" t="s">
        <v>35</v>
      </c>
      <c r="E26" s="44" t="s">
        <v>126</v>
      </c>
      <c r="F26" s="47" t="s">
        <v>186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88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106</v>
      </c>
      <c r="F27" s="44" t="s">
        <v>107</v>
      </c>
      <c r="G27" s="45">
        <f t="shared" si="0"/>
        <v>760000</v>
      </c>
      <c r="H27" s="45">
        <f>760000</f>
        <v>760000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10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91</v>
      </c>
      <c r="F28" s="47" t="s">
        <v>101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90</v>
      </c>
      <c r="F29" s="47" t="s">
        <v>102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168</v>
      </c>
      <c r="F30" s="47" t="s">
        <v>169</v>
      </c>
      <c r="G30" s="48">
        <f t="shared" si="0"/>
        <v>1300000</v>
      </c>
      <c r="H30" s="48">
        <f>1000000+300000</f>
        <v>1300000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84</v>
      </c>
      <c r="F31" s="47" t="s">
        <v>103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83.2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84</v>
      </c>
      <c r="F32" s="47" t="s">
        <v>103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81.75" customHeight="1">
      <c r="A33" s="33" t="s">
        <v>207</v>
      </c>
      <c r="B33" s="100" t="s">
        <v>177</v>
      </c>
      <c r="C33" s="101" t="s">
        <v>11</v>
      </c>
      <c r="D33" s="102" t="s">
        <v>178</v>
      </c>
      <c r="E33" s="44" t="s">
        <v>179</v>
      </c>
      <c r="F33" s="44" t="s">
        <v>180</v>
      </c>
      <c r="G33" s="48">
        <f t="shared" si="0"/>
        <v>20100</v>
      </c>
      <c r="H33" s="48">
        <v>20100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7" customFormat="1" ht="81" customHeight="1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127</v>
      </c>
      <c r="F34" s="47" t="s">
        <v>191</v>
      </c>
      <c r="G34" s="48">
        <f t="shared" si="0"/>
        <v>50479996</v>
      </c>
      <c r="H34" s="48">
        <f>46766368+232681+501758+1989+482137+1550891+121996</f>
        <v>49657820</v>
      </c>
      <c r="I34" s="48">
        <f>34300+123000+629424+35452</f>
        <v>822176</v>
      </c>
      <c r="J34" s="45">
        <f>123000+629424+35452</f>
        <v>787876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57.5">
      <c r="A35" s="33" t="s">
        <v>39</v>
      </c>
      <c r="B35" s="33">
        <v>6030</v>
      </c>
      <c r="C35" s="35" t="s">
        <v>11</v>
      </c>
      <c r="D35" s="34" t="s">
        <v>40</v>
      </c>
      <c r="E35" s="44" t="s">
        <v>109</v>
      </c>
      <c r="F35" s="44" t="s">
        <v>132</v>
      </c>
      <c r="G35" s="48">
        <f t="shared" si="0"/>
        <v>700000</v>
      </c>
      <c r="H35" s="48">
        <v>700000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75" customHeight="1">
      <c r="A36" s="87" t="s">
        <v>41</v>
      </c>
      <c r="B36" s="87" t="s">
        <v>110</v>
      </c>
      <c r="C36" s="88" t="s">
        <v>12</v>
      </c>
      <c r="D36" s="88" t="s">
        <v>42</v>
      </c>
      <c r="E36" s="44" t="s">
        <v>133</v>
      </c>
      <c r="F36" s="47" t="s">
        <v>194</v>
      </c>
      <c r="G36" s="48">
        <f t="shared" si="0"/>
        <v>185000</v>
      </c>
      <c r="H36" s="48">
        <f>100000</f>
        <v>100000</v>
      </c>
      <c r="I36" s="48">
        <v>85000</v>
      </c>
      <c r="J36" s="4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76.5" customHeight="1">
      <c r="A37" s="100" t="s">
        <v>156</v>
      </c>
      <c r="B37" s="100" t="s">
        <v>157</v>
      </c>
      <c r="C37" s="101" t="s">
        <v>158</v>
      </c>
      <c r="D37" s="101" t="s">
        <v>159</v>
      </c>
      <c r="E37" s="44" t="s">
        <v>163</v>
      </c>
      <c r="F37" s="44" t="s">
        <v>173</v>
      </c>
      <c r="G37" s="48">
        <f t="shared" si="0"/>
        <v>1550000</v>
      </c>
      <c r="H37" s="48">
        <v>0</v>
      </c>
      <c r="I37" s="48">
        <v>1550000</v>
      </c>
      <c r="J37" s="45">
        <v>1550000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87" t="s">
        <v>111</v>
      </c>
      <c r="B38" s="87" t="s">
        <v>112</v>
      </c>
      <c r="C38" s="88" t="s">
        <v>72</v>
      </c>
      <c r="D38" s="88" t="s">
        <v>43</v>
      </c>
      <c r="E38" s="44" t="s">
        <v>128</v>
      </c>
      <c r="F38" s="44" t="s">
        <v>129</v>
      </c>
      <c r="G38" s="48">
        <f t="shared" si="0"/>
        <v>3296179</v>
      </c>
      <c r="H38" s="48">
        <f>2979830+336880+101465-121996</f>
        <v>3296179</v>
      </c>
      <c r="I38" s="48">
        <v>0</v>
      </c>
      <c r="J38" s="45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89.25" customHeight="1">
      <c r="A39" s="51" t="s">
        <v>59</v>
      </c>
      <c r="B39" s="33">
        <v>7461</v>
      </c>
      <c r="C39" s="51" t="s">
        <v>73</v>
      </c>
      <c r="D39" s="35" t="s">
        <v>44</v>
      </c>
      <c r="E39" s="44" t="s">
        <v>127</v>
      </c>
      <c r="F39" s="47" t="s">
        <v>175</v>
      </c>
      <c r="G39" s="48">
        <f>H39+I39</f>
        <v>35431874</v>
      </c>
      <c r="H39" s="48">
        <f>14119505+21674160+179620-336880-1652356</f>
        <v>33984049</v>
      </c>
      <c r="I39" s="48">
        <v>1447825</v>
      </c>
      <c r="J39" s="45">
        <v>1447825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77.25" customHeight="1">
      <c r="A40" s="100" t="s">
        <v>184</v>
      </c>
      <c r="B40" s="33">
        <v>7650</v>
      </c>
      <c r="C40" s="101" t="s">
        <v>62</v>
      </c>
      <c r="D40" s="34" t="s">
        <v>185</v>
      </c>
      <c r="E40" s="44" t="s">
        <v>133</v>
      </c>
      <c r="F40" s="47" t="s">
        <v>187</v>
      </c>
      <c r="G40" s="48">
        <f>H40+I40</f>
        <v>5000</v>
      </c>
      <c r="H40" s="48">
        <v>0</v>
      </c>
      <c r="I40" s="48">
        <f>3000+2000</f>
        <v>5000</v>
      </c>
      <c r="J40" s="45">
        <f>3000+2000</f>
        <v>5000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82.5" customHeight="1">
      <c r="A41" s="100" t="s">
        <v>164</v>
      </c>
      <c r="B41" s="100" t="s">
        <v>165</v>
      </c>
      <c r="C41" s="101" t="s">
        <v>62</v>
      </c>
      <c r="D41" s="102" t="s">
        <v>166</v>
      </c>
      <c r="E41" s="44" t="s">
        <v>167</v>
      </c>
      <c r="F41" s="44" t="s">
        <v>174</v>
      </c>
      <c r="G41" s="48">
        <f t="shared" si="0"/>
        <v>549966</v>
      </c>
      <c r="H41" s="48">
        <v>0</v>
      </c>
      <c r="I41" s="48">
        <v>549966</v>
      </c>
      <c r="J41" s="45">
        <v>549966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157.5">
      <c r="A42" s="100" t="s">
        <v>170</v>
      </c>
      <c r="B42" s="100" t="s">
        <v>171</v>
      </c>
      <c r="C42" s="101" t="s">
        <v>62</v>
      </c>
      <c r="D42" s="102" t="s">
        <v>172</v>
      </c>
      <c r="E42" s="44" t="s">
        <v>136</v>
      </c>
      <c r="F42" s="47" t="s">
        <v>176</v>
      </c>
      <c r="G42" s="48">
        <f t="shared" si="0"/>
        <v>198500</v>
      </c>
      <c r="H42" s="48">
        <v>0</v>
      </c>
      <c r="I42" s="48">
        <v>198500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13.25" customHeight="1">
      <c r="A43" s="51" t="s">
        <v>60</v>
      </c>
      <c r="B43" s="33">
        <v>7693</v>
      </c>
      <c r="C43" s="51" t="s">
        <v>62</v>
      </c>
      <c r="D43" s="34" t="s">
        <v>137</v>
      </c>
      <c r="E43" s="47" t="s">
        <v>134</v>
      </c>
      <c r="F43" s="47" t="s">
        <v>135</v>
      </c>
      <c r="G43" s="48">
        <f t="shared" si="0"/>
        <v>1289702</v>
      </c>
      <c r="H43" s="48">
        <v>1289702</v>
      </c>
      <c r="I43" s="48">
        <v>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97.5" customHeight="1">
      <c r="A44" s="51" t="s">
        <v>61</v>
      </c>
      <c r="B44" s="33">
        <v>8110</v>
      </c>
      <c r="C44" s="51" t="s">
        <v>74</v>
      </c>
      <c r="D44" s="34" t="s">
        <v>138</v>
      </c>
      <c r="E44" s="47" t="s">
        <v>83</v>
      </c>
      <c r="F44" s="47" t="s">
        <v>100</v>
      </c>
      <c r="G44" s="48">
        <f t="shared" si="0"/>
        <v>1126000</v>
      </c>
      <c r="H44" s="48">
        <f>1000000+126000</f>
        <v>1126000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1" customHeight="1">
      <c r="A45" s="87" t="s">
        <v>195</v>
      </c>
      <c r="B45" s="87">
        <v>8312</v>
      </c>
      <c r="C45" s="88" t="s">
        <v>115</v>
      </c>
      <c r="D45" s="113" t="s">
        <v>196</v>
      </c>
      <c r="E45" s="44" t="s">
        <v>136</v>
      </c>
      <c r="F45" s="47" t="s">
        <v>192</v>
      </c>
      <c r="G45" s="48">
        <f t="shared" si="0"/>
        <v>124837</v>
      </c>
      <c r="H45" s="48">
        <v>124837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87" t="s">
        <v>113</v>
      </c>
      <c r="B46" s="87" t="s">
        <v>114</v>
      </c>
      <c r="C46" s="88" t="s">
        <v>197</v>
      </c>
      <c r="D46" s="88" t="s">
        <v>116</v>
      </c>
      <c r="E46" s="44" t="s">
        <v>136</v>
      </c>
      <c r="F46" s="47" t="s">
        <v>192</v>
      </c>
      <c r="G46" s="48">
        <f>H46+I46</f>
        <v>222786</v>
      </c>
      <c r="H46" s="48">
        <v>0</v>
      </c>
      <c r="I46" s="48">
        <f>163500+59286</f>
        <v>222786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36.5" customHeight="1">
      <c r="A47" s="100" t="s">
        <v>145</v>
      </c>
      <c r="B47" s="100" t="s">
        <v>146</v>
      </c>
      <c r="C47" s="101" t="s">
        <v>30</v>
      </c>
      <c r="D47" s="101" t="s">
        <v>147</v>
      </c>
      <c r="E47" s="44" t="s">
        <v>148</v>
      </c>
      <c r="F47" s="44" t="s">
        <v>193</v>
      </c>
      <c r="G47" s="48">
        <f t="shared" si="0"/>
        <v>170000</v>
      </c>
      <c r="H47" s="48">
        <v>170000</v>
      </c>
      <c r="I47" s="48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57.5">
      <c r="A48" s="100" t="s">
        <v>145</v>
      </c>
      <c r="B48" s="100" t="s">
        <v>146</v>
      </c>
      <c r="C48" s="101" t="s">
        <v>30</v>
      </c>
      <c r="D48" s="101" t="s">
        <v>147</v>
      </c>
      <c r="E48" s="44" t="s">
        <v>190</v>
      </c>
      <c r="F48" s="44" t="s">
        <v>149</v>
      </c>
      <c r="G48" s="48">
        <f t="shared" si="0"/>
        <v>400000</v>
      </c>
      <c r="H48" s="48">
        <f>200000+100000</f>
        <v>300000</v>
      </c>
      <c r="I48" s="48">
        <v>100000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94.5">
      <c r="A49" s="100" t="s">
        <v>145</v>
      </c>
      <c r="B49" s="100" t="s">
        <v>146</v>
      </c>
      <c r="C49" s="101" t="s">
        <v>30</v>
      </c>
      <c r="D49" s="101" t="s">
        <v>147</v>
      </c>
      <c r="E49" s="44" t="s">
        <v>181</v>
      </c>
      <c r="F49" s="47" t="s">
        <v>188</v>
      </c>
      <c r="G49" s="48">
        <f t="shared" si="0"/>
        <v>40000</v>
      </c>
      <c r="H49" s="48">
        <v>13000</v>
      </c>
      <c r="I49" s="48">
        <v>27000</v>
      </c>
      <c r="J49" s="45">
        <v>27000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5" customFormat="1" ht="27.75" customHeight="1">
      <c r="A50" s="52"/>
      <c r="B50" s="53"/>
      <c r="C50" s="53"/>
      <c r="D50" s="54" t="s">
        <v>1</v>
      </c>
      <c r="E50" s="44"/>
      <c r="F50" s="44"/>
      <c r="G50" s="40">
        <v>148791823</v>
      </c>
      <c r="H50" s="40">
        <v>116701570</v>
      </c>
      <c r="I50" s="40">
        <v>32090253</v>
      </c>
      <c r="J50" s="40">
        <v>31449667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79.5" customHeight="1">
      <c r="A51" s="31" t="s">
        <v>19</v>
      </c>
      <c r="B51" s="31"/>
      <c r="C51" s="32"/>
      <c r="D51" s="56" t="s">
        <v>75</v>
      </c>
      <c r="E51" s="25"/>
      <c r="F51" s="25"/>
      <c r="G51" s="40">
        <f aca="true" t="shared" si="1" ref="G51:G65">H51+I51</f>
        <v>11080726</v>
      </c>
      <c r="H51" s="40">
        <f>SUM(H52)</f>
        <v>11080726</v>
      </c>
      <c r="I51" s="40">
        <f>SUM(I52)</f>
        <v>0</v>
      </c>
      <c r="J51" s="40">
        <f>SUM(J52)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3" t="s">
        <v>20</v>
      </c>
      <c r="B52" s="33"/>
      <c r="C52" s="34"/>
      <c r="D52" s="35" t="s">
        <v>76</v>
      </c>
      <c r="E52" s="44"/>
      <c r="F52" s="44"/>
      <c r="G52" s="45">
        <f t="shared" si="1"/>
        <v>11080726</v>
      </c>
      <c r="H52" s="45">
        <f>SUM(H53:H65)</f>
        <v>11080726</v>
      </c>
      <c r="I52" s="45">
        <f>SUM(I53:I65)</f>
        <v>0</v>
      </c>
      <c r="J52" s="45">
        <f>SUM(J53:J65)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11" customFormat="1" ht="80.25" customHeight="1">
      <c r="A53" s="57" t="s">
        <v>22</v>
      </c>
      <c r="B53" s="57" t="s">
        <v>23</v>
      </c>
      <c r="C53" s="58" t="s">
        <v>16</v>
      </c>
      <c r="D53" s="88" t="s">
        <v>120</v>
      </c>
      <c r="E53" s="44" t="s">
        <v>106</v>
      </c>
      <c r="F53" s="44" t="s">
        <v>107</v>
      </c>
      <c r="G53" s="45">
        <f t="shared" si="1"/>
        <v>206250</v>
      </c>
      <c r="H53" s="45">
        <v>206250</v>
      </c>
      <c r="I53" s="48">
        <v>0</v>
      </c>
      <c r="J53" s="45">
        <v>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</row>
    <row r="54" spans="1:99" s="6" customFormat="1" ht="87.75" customHeight="1">
      <c r="A54" s="57" t="s">
        <v>24</v>
      </c>
      <c r="B54" s="57">
        <v>3032</v>
      </c>
      <c r="C54" s="58" t="s">
        <v>17</v>
      </c>
      <c r="D54" s="88" t="s">
        <v>121</v>
      </c>
      <c r="E54" s="44" t="s">
        <v>106</v>
      </c>
      <c r="F54" s="44" t="s">
        <v>107</v>
      </c>
      <c r="G54" s="45">
        <f t="shared" si="1"/>
        <v>31680</v>
      </c>
      <c r="H54" s="48">
        <v>31680</v>
      </c>
      <c r="I54" s="48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6" customFormat="1" ht="84.75" customHeight="1">
      <c r="A55" s="57" t="s">
        <v>25</v>
      </c>
      <c r="B55" s="57" t="s">
        <v>26</v>
      </c>
      <c r="C55" s="58" t="s">
        <v>17</v>
      </c>
      <c r="D55" s="88" t="s">
        <v>18</v>
      </c>
      <c r="E55" s="44" t="s">
        <v>106</v>
      </c>
      <c r="F55" s="44" t="s">
        <v>107</v>
      </c>
      <c r="G55" s="45">
        <f t="shared" si="1"/>
        <v>288000</v>
      </c>
      <c r="H55" s="45">
        <v>288000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33" t="s">
        <v>85</v>
      </c>
      <c r="B56" s="33" t="s">
        <v>86</v>
      </c>
      <c r="C56" s="71" t="s">
        <v>17</v>
      </c>
      <c r="D56" s="88" t="s">
        <v>87</v>
      </c>
      <c r="E56" s="44" t="s">
        <v>106</v>
      </c>
      <c r="F56" s="44" t="s">
        <v>107</v>
      </c>
      <c r="G56" s="45">
        <f t="shared" si="1"/>
        <v>130000</v>
      </c>
      <c r="H56" s="45">
        <v>130000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63">
      <c r="A57" s="57" t="s">
        <v>58</v>
      </c>
      <c r="B57" s="57">
        <v>3123</v>
      </c>
      <c r="C57" s="59">
        <v>1040</v>
      </c>
      <c r="D57" s="88" t="s">
        <v>122</v>
      </c>
      <c r="E57" s="44" t="s">
        <v>106</v>
      </c>
      <c r="F57" s="44" t="s">
        <v>107</v>
      </c>
      <c r="G57" s="45">
        <f t="shared" si="1"/>
        <v>12800</v>
      </c>
      <c r="H57" s="45">
        <v>12800</v>
      </c>
      <c r="I57" s="45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129" customHeight="1">
      <c r="A58" s="114" t="s">
        <v>198</v>
      </c>
      <c r="B58" s="114" t="s">
        <v>199</v>
      </c>
      <c r="C58" s="115" t="s">
        <v>7</v>
      </c>
      <c r="D58" s="115" t="s">
        <v>200</v>
      </c>
      <c r="E58" s="44" t="s">
        <v>201</v>
      </c>
      <c r="F58" s="44" t="s">
        <v>202</v>
      </c>
      <c r="G58" s="45">
        <f t="shared" si="1"/>
        <v>500000</v>
      </c>
      <c r="H58" s="45">
        <v>500000</v>
      </c>
      <c r="I58" s="45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33.5" customHeight="1">
      <c r="A59" s="33" t="s">
        <v>21</v>
      </c>
      <c r="B59" s="33">
        <v>3160</v>
      </c>
      <c r="C59" s="35" t="s">
        <v>15</v>
      </c>
      <c r="D59" s="88" t="s">
        <v>123</v>
      </c>
      <c r="E59" s="44" t="s">
        <v>106</v>
      </c>
      <c r="F59" s="44" t="s">
        <v>107</v>
      </c>
      <c r="G59" s="45">
        <f t="shared" si="1"/>
        <v>928332</v>
      </c>
      <c r="H59" s="45">
        <v>928332</v>
      </c>
      <c r="I59" s="45">
        <v>0</v>
      </c>
      <c r="J59" s="45">
        <v>0</v>
      </c>
      <c r="K59" s="4"/>
      <c r="L59" s="6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32" customHeight="1">
      <c r="A60" s="33" t="s">
        <v>49</v>
      </c>
      <c r="B60" s="33">
        <v>3180</v>
      </c>
      <c r="C60" s="35" t="s">
        <v>14</v>
      </c>
      <c r="D60" s="88" t="s">
        <v>124</v>
      </c>
      <c r="E60" s="44" t="s">
        <v>106</v>
      </c>
      <c r="F60" s="44" t="s">
        <v>107</v>
      </c>
      <c r="G60" s="45">
        <f t="shared" si="1"/>
        <v>599055</v>
      </c>
      <c r="H60" s="45">
        <v>599055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47" customHeight="1">
      <c r="A61" s="33" t="s">
        <v>49</v>
      </c>
      <c r="B61" s="33">
        <v>3180</v>
      </c>
      <c r="C61" s="60">
        <v>1060</v>
      </c>
      <c r="D61" s="88" t="s">
        <v>124</v>
      </c>
      <c r="E61" s="44" t="s">
        <v>108</v>
      </c>
      <c r="F61" s="44" t="s">
        <v>189</v>
      </c>
      <c r="G61" s="45">
        <f t="shared" si="1"/>
        <v>73146</v>
      </c>
      <c r="H61" s="45">
        <v>73146</v>
      </c>
      <c r="I61" s="45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33" t="s">
        <v>48</v>
      </c>
      <c r="B62" s="33">
        <v>3192</v>
      </c>
      <c r="C62" s="35" t="s">
        <v>16</v>
      </c>
      <c r="D62" s="88" t="s">
        <v>125</v>
      </c>
      <c r="E62" s="44" t="s">
        <v>106</v>
      </c>
      <c r="F62" s="44" t="s">
        <v>107</v>
      </c>
      <c r="G62" s="45">
        <f t="shared" si="1"/>
        <v>178791</v>
      </c>
      <c r="H62" s="45">
        <v>178791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00.5" customHeight="1">
      <c r="A63" s="87" t="s">
        <v>117</v>
      </c>
      <c r="B63" s="87" t="s">
        <v>118</v>
      </c>
      <c r="C63" s="88" t="s">
        <v>17</v>
      </c>
      <c r="D63" s="88" t="s">
        <v>119</v>
      </c>
      <c r="E63" s="44" t="s">
        <v>106</v>
      </c>
      <c r="F63" s="44" t="s">
        <v>107</v>
      </c>
      <c r="G63" s="45">
        <f t="shared" si="1"/>
        <v>309274</v>
      </c>
      <c r="H63" s="45">
        <v>309274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5" customFormat="1" ht="88.5" customHeight="1">
      <c r="A64" s="57" t="s">
        <v>47</v>
      </c>
      <c r="B64" s="57">
        <v>3242</v>
      </c>
      <c r="C64" s="61">
        <v>1090</v>
      </c>
      <c r="D64" s="88" t="s">
        <v>46</v>
      </c>
      <c r="E64" s="44" t="s">
        <v>106</v>
      </c>
      <c r="F64" s="44" t="s">
        <v>107</v>
      </c>
      <c r="G64" s="45">
        <f t="shared" si="1"/>
        <v>5969874</v>
      </c>
      <c r="H64" s="45">
        <f>5046874+923000</f>
        <v>5969874</v>
      </c>
      <c r="I64" s="48">
        <v>0</v>
      </c>
      <c r="J64" s="45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5" customFormat="1" ht="110.25">
      <c r="A65" s="57" t="s">
        <v>47</v>
      </c>
      <c r="B65" s="57">
        <v>3242</v>
      </c>
      <c r="C65" s="62">
        <v>1090</v>
      </c>
      <c r="D65" s="88" t="s">
        <v>46</v>
      </c>
      <c r="E65" s="44" t="s">
        <v>108</v>
      </c>
      <c r="F65" s="44" t="s">
        <v>189</v>
      </c>
      <c r="G65" s="45">
        <f t="shared" si="1"/>
        <v>1853524</v>
      </c>
      <c r="H65" s="63">
        <f>1353524+500000</f>
        <v>1853524</v>
      </c>
      <c r="I65" s="48">
        <v>0</v>
      </c>
      <c r="J65" s="63"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s="13" customFormat="1" ht="15.75" customHeight="1">
      <c r="A66" s="64"/>
      <c r="B66" s="65"/>
      <c r="C66" s="65"/>
      <c r="D66" s="54" t="s">
        <v>1</v>
      </c>
      <c r="E66" s="30"/>
      <c r="F66" s="30"/>
      <c r="G66" s="66">
        <f>SUM(G53:G65)</f>
        <v>11080726</v>
      </c>
      <c r="H66" s="66">
        <f>SUM(H53:H65)</f>
        <v>11080726</v>
      </c>
      <c r="I66" s="66">
        <f>SUM(I53:I65)</f>
        <v>0</v>
      </c>
      <c r="J66" s="66">
        <f>SUM(J53:J65)</f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13" customFormat="1" ht="90.75" customHeight="1">
      <c r="A67" s="104" t="s">
        <v>150</v>
      </c>
      <c r="B67" s="105"/>
      <c r="C67" s="106"/>
      <c r="D67" s="117" t="s">
        <v>151</v>
      </c>
      <c r="E67" s="30"/>
      <c r="F67" s="30"/>
      <c r="G67" s="103">
        <f>SUM(G68)</f>
        <v>2476001</v>
      </c>
      <c r="H67" s="103">
        <f>SUM(H68)</f>
        <v>48150</v>
      </c>
      <c r="I67" s="103">
        <f>SUM(I68)</f>
        <v>2427851</v>
      </c>
      <c r="J67" s="103">
        <f>SUM(J68)</f>
        <v>2427851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s="3" customFormat="1" ht="63">
      <c r="A68" s="100" t="s">
        <v>152</v>
      </c>
      <c r="B68" s="107"/>
      <c r="C68" s="108"/>
      <c r="D68" s="101" t="s">
        <v>153</v>
      </c>
      <c r="E68" s="109"/>
      <c r="F68" s="109"/>
      <c r="G68" s="110">
        <f>SUM(G69:G71)</f>
        <v>2476001</v>
      </c>
      <c r="H68" s="110">
        <f>SUM(H69:H71)</f>
        <v>48150</v>
      </c>
      <c r="I68" s="110">
        <f>SUM(I69:I71)</f>
        <v>2427851</v>
      </c>
      <c r="J68" s="110">
        <f>SUM(J69:J71)</f>
        <v>2427851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s="13" customFormat="1" ht="63">
      <c r="A69" s="33" t="s">
        <v>154</v>
      </c>
      <c r="B69" s="33" t="s">
        <v>155</v>
      </c>
      <c r="C69" s="71" t="s">
        <v>11</v>
      </c>
      <c r="D69" s="71" t="s">
        <v>40</v>
      </c>
      <c r="E69" s="44" t="s">
        <v>161</v>
      </c>
      <c r="F69" s="47" t="s">
        <v>175</v>
      </c>
      <c r="G69" s="45">
        <f>SUM(H69)</f>
        <v>48150</v>
      </c>
      <c r="H69" s="110">
        <v>48150</v>
      </c>
      <c r="I69" s="110">
        <v>0</v>
      </c>
      <c r="J69" s="110">
        <v>0</v>
      </c>
      <c r="K69" s="11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13" customFormat="1" ht="81.75" customHeight="1">
      <c r="A70" s="33">
        <v>1517370</v>
      </c>
      <c r="B70" s="33">
        <v>7370</v>
      </c>
      <c r="C70" s="112" t="s">
        <v>62</v>
      </c>
      <c r="D70" s="71" t="s">
        <v>162</v>
      </c>
      <c r="E70" s="44" t="s">
        <v>161</v>
      </c>
      <c r="F70" s="47" t="s">
        <v>191</v>
      </c>
      <c r="G70" s="45">
        <f>SUM(H70+I70)</f>
        <v>1902657</v>
      </c>
      <c r="H70" s="110">
        <v>0</v>
      </c>
      <c r="I70" s="110">
        <f>SUM(J70)</f>
        <v>1902657</v>
      </c>
      <c r="J70" s="110">
        <f>43542+24924+28600+20160+1736204+49227</f>
        <v>1902657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s="13" customFormat="1" ht="99.75" customHeight="1">
      <c r="A71" s="100" t="s">
        <v>182</v>
      </c>
      <c r="B71" s="100" t="s">
        <v>183</v>
      </c>
      <c r="C71" s="101" t="s">
        <v>73</v>
      </c>
      <c r="D71" s="101" t="s">
        <v>44</v>
      </c>
      <c r="E71" s="44" t="s">
        <v>161</v>
      </c>
      <c r="F71" s="47" t="s">
        <v>191</v>
      </c>
      <c r="G71" s="45">
        <f>SUM(H71+I71)</f>
        <v>525194</v>
      </c>
      <c r="H71" s="110">
        <v>0</v>
      </c>
      <c r="I71" s="110">
        <v>525194</v>
      </c>
      <c r="J71" s="110">
        <v>525194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80" customFormat="1" ht="70.5" customHeight="1">
      <c r="A72" s="75" t="s">
        <v>92</v>
      </c>
      <c r="B72" s="76"/>
      <c r="C72" s="77"/>
      <c r="D72" s="78" t="s">
        <v>93</v>
      </c>
      <c r="E72" s="50"/>
      <c r="F72" s="50"/>
      <c r="G72" s="85">
        <f>SUM(G73)</f>
        <v>0</v>
      </c>
      <c r="H72" s="85">
        <f>SUM(H73)</f>
        <v>0</v>
      </c>
      <c r="I72" s="85">
        <f>SUM(I73)</f>
        <v>0</v>
      </c>
      <c r="J72" s="85">
        <f>SUM(J73)</f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</row>
    <row r="73" spans="1:99" s="80" customFormat="1" ht="47.25" customHeight="1">
      <c r="A73" s="81" t="s">
        <v>94</v>
      </c>
      <c r="B73" s="82"/>
      <c r="C73" s="83"/>
      <c r="D73" s="84" t="s">
        <v>95</v>
      </c>
      <c r="E73" s="50"/>
      <c r="F73" s="50"/>
      <c r="G73" s="86">
        <f>SUM(G74:G75)</f>
        <v>0</v>
      </c>
      <c r="H73" s="86">
        <f>SUM(H74:H75)</f>
        <v>0</v>
      </c>
      <c r="I73" s="86">
        <f>SUM(I74:I75)</f>
        <v>0</v>
      </c>
      <c r="J73" s="86">
        <f>SUM(J74:J75)</f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</row>
    <row r="74" spans="1:99" s="80" customFormat="1" ht="104.25" customHeight="1">
      <c r="A74" s="81">
        <v>3118841</v>
      </c>
      <c r="B74" s="82">
        <v>8841</v>
      </c>
      <c r="C74" s="83"/>
      <c r="D74" s="90" t="s">
        <v>96</v>
      </c>
      <c r="E74" s="50" t="s">
        <v>98</v>
      </c>
      <c r="F74" s="50" t="s">
        <v>99</v>
      </c>
      <c r="G74" s="86">
        <f>SUM(H74+I74)</f>
        <v>1000000</v>
      </c>
      <c r="H74" s="55">
        <v>0</v>
      </c>
      <c r="I74" s="86">
        <v>1000000</v>
      </c>
      <c r="J74" s="86"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</row>
    <row r="75" spans="1:99" s="80" customFormat="1" ht="83.25" customHeight="1">
      <c r="A75" s="81">
        <v>3118842</v>
      </c>
      <c r="B75" s="82">
        <v>8842</v>
      </c>
      <c r="C75" s="83"/>
      <c r="D75" s="90" t="s">
        <v>97</v>
      </c>
      <c r="E75" s="50" t="s">
        <v>98</v>
      </c>
      <c r="F75" s="50" t="s">
        <v>99</v>
      </c>
      <c r="G75" s="86">
        <f>SUM(H75+I75)</f>
        <v>-1000000</v>
      </c>
      <c r="H75" s="55">
        <v>0</v>
      </c>
      <c r="I75" s="86">
        <v>-1000000</v>
      </c>
      <c r="J75" s="86">
        <v>0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</row>
    <row r="76" spans="1:99" s="13" customFormat="1" ht="27.75" customHeight="1">
      <c r="A76" s="31"/>
      <c r="B76" s="31"/>
      <c r="C76" s="56"/>
      <c r="D76" s="54" t="s">
        <v>1</v>
      </c>
      <c r="E76" s="67"/>
      <c r="F76" s="67"/>
      <c r="G76" s="40">
        <f>SUM(G74:G75)</f>
        <v>0</v>
      </c>
      <c r="H76" s="40">
        <f>SUM(H74:H75)</f>
        <v>0</v>
      </c>
      <c r="I76" s="40">
        <f>SUM(I74:I75)</f>
        <v>0</v>
      </c>
      <c r="J76" s="40">
        <f>SUM(J74:J75)</f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s="18" customFormat="1" ht="27" customHeight="1">
      <c r="A77" s="44"/>
      <c r="B77" s="44"/>
      <c r="C77" s="44"/>
      <c r="D77" s="25" t="s">
        <v>2</v>
      </c>
      <c r="E77" s="44"/>
      <c r="F77" s="44"/>
      <c r="G77" s="40">
        <f>H77+I77</f>
        <v>162348550</v>
      </c>
      <c r="H77" s="40">
        <f>H19+H51+H67+H72</f>
        <v>127830446</v>
      </c>
      <c r="I77" s="40">
        <f>I19+I51+I67+I72</f>
        <v>34518104</v>
      </c>
      <c r="J77" s="40">
        <f>J19+J51+J67+J72</f>
        <v>33877518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</row>
    <row r="78" spans="4:10" ht="22.5" customHeight="1">
      <c r="D78" s="91"/>
      <c r="E78" s="2"/>
      <c r="F78" s="2"/>
      <c r="G78" s="2"/>
      <c r="H78" s="23"/>
      <c r="I78" s="23"/>
      <c r="J78" s="23"/>
    </row>
    <row r="79" spans="1:99" s="20" customFormat="1" ht="18.75">
      <c r="A79" s="22" t="s">
        <v>3</v>
      </c>
      <c r="B79" s="22"/>
      <c r="C79" s="22"/>
      <c r="D79" s="92"/>
      <c r="E79" s="16"/>
      <c r="F79" s="22"/>
      <c r="G79" s="22" t="s">
        <v>89</v>
      </c>
      <c r="H79" s="26"/>
      <c r="I79" s="26"/>
      <c r="J79" s="2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</row>
    <row r="80" spans="1:99" s="20" customFormat="1" ht="18.75">
      <c r="A80" s="22"/>
      <c r="B80" s="22"/>
      <c r="C80" s="22"/>
      <c r="D80" s="92"/>
      <c r="E80" s="16"/>
      <c r="F80" s="16"/>
      <c r="G80" s="16"/>
      <c r="H80" s="26"/>
      <c r="I80" s="26"/>
      <c r="J80" s="2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99" s="20" customFormat="1" ht="18.75">
      <c r="A81" s="16" t="s">
        <v>4</v>
      </c>
      <c r="B81" s="16"/>
      <c r="C81" s="16"/>
      <c r="D81" s="92"/>
      <c r="E81" s="16"/>
      <c r="F81" s="16"/>
      <c r="G81" s="16"/>
      <c r="H81" s="26"/>
      <c r="I81" s="26"/>
      <c r="J81" s="26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16" t="s">
        <v>5</v>
      </c>
      <c r="B82" s="16"/>
      <c r="C82" s="16"/>
      <c r="D82" s="92"/>
      <c r="E82" s="16"/>
      <c r="F82" s="16"/>
      <c r="G82" s="16" t="s">
        <v>77</v>
      </c>
      <c r="H82" s="26"/>
      <c r="I82" s="26"/>
      <c r="J82" s="2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99" s="20" customFormat="1" ht="18.75">
      <c r="A83" s="16" t="s">
        <v>6</v>
      </c>
      <c r="B83" s="16"/>
      <c r="C83" s="16"/>
      <c r="D83" s="92"/>
      <c r="E83" s="16"/>
      <c r="F83" s="16"/>
      <c r="G83" s="16"/>
      <c r="H83" s="26"/>
      <c r="I83" s="26"/>
      <c r="J83" s="2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</row>
    <row r="84" spans="1:10" ht="12.75">
      <c r="A84" s="8"/>
      <c r="B84" s="8"/>
      <c r="C84" s="8"/>
      <c r="D84" s="93"/>
      <c r="E84" s="8"/>
      <c r="F84" s="8"/>
      <c r="G84" s="8"/>
      <c r="H84" s="27"/>
      <c r="I84" s="27"/>
      <c r="J84" s="27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  <row r="97" spans="8:10" ht="12.75">
      <c r="H97" s="28"/>
      <c r="I97" s="28"/>
      <c r="J97" s="28"/>
    </row>
  </sheetData>
  <sheetProtection/>
  <mergeCells count="16">
    <mergeCell ref="B16:B17"/>
    <mergeCell ref="E16:E17"/>
    <mergeCell ref="C16:C17"/>
    <mergeCell ref="A14:B14"/>
    <mergeCell ref="A15:B15"/>
    <mergeCell ref="D16:D17"/>
    <mergeCell ref="F16:F17"/>
    <mergeCell ref="G4:J4"/>
    <mergeCell ref="G7:J7"/>
    <mergeCell ref="G8:J8"/>
    <mergeCell ref="G9:J9"/>
    <mergeCell ref="H16:H17"/>
    <mergeCell ref="I16:J16"/>
    <mergeCell ref="A12:J12"/>
    <mergeCell ref="A16:A17"/>
    <mergeCell ref="G16:G17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Mischenko</cp:lastModifiedBy>
  <cp:lastPrinted>2023-07-18T06:13:05Z</cp:lastPrinted>
  <dcterms:created xsi:type="dcterms:W3CDTF">2008-01-03T14:25:14Z</dcterms:created>
  <dcterms:modified xsi:type="dcterms:W3CDTF">2023-07-18T06:16:08Z</dcterms:modified>
  <cp:category/>
  <cp:version/>
  <cp:contentType/>
  <cp:contentStatus/>
</cp:coreProperties>
</file>